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fglobalinc-my.sharepoint.com/personal/georgeta_ion_osf_digital/Documents/Other/Invest/"/>
    </mc:Choice>
  </mc:AlternateContent>
  <xr:revisionPtr revIDLastSave="140" documentId="8_{B42A5F52-12CD-4055-862C-025985EF7076}" xr6:coauthVersionLast="47" xr6:coauthVersionMax="47" xr10:uidLastSave="{C332791C-309C-4944-BB25-AD63D6450E9E}"/>
  <bookViews>
    <workbookView xWindow="-108" yWindow="-108" windowWidth="23256" windowHeight="12576" xr2:uid="{F133ED7C-743A-4157-A485-A6D791A4CC9F}"/>
  </bookViews>
  <sheets>
    <sheet name="ETF" sheetId="1" r:id="rId1"/>
    <sheet name="Dobanda compus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D5" i="3" s="1"/>
  <c r="C4" i="1"/>
  <c r="D4" i="1" s="1"/>
  <c r="C5" i="1" s="1"/>
  <c r="B24" i="1"/>
  <c r="C6" i="3" l="1"/>
  <c r="D6" i="3" s="1"/>
  <c r="D5" i="1"/>
  <c r="C6" i="1" s="1"/>
  <c r="I4" i="1"/>
  <c r="J4" i="1" s="1"/>
  <c r="E4" i="1"/>
  <c r="F4" i="1" s="1"/>
  <c r="G4" i="1"/>
  <c r="H4" i="1" s="1"/>
  <c r="C7" i="3" l="1"/>
  <c r="D7" i="3" s="1"/>
  <c r="I5" i="1"/>
  <c r="J5" i="1" s="1"/>
  <c r="G5" i="1"/>
  <c r="H5" i="1" s="1"/>
  <c r="D6" i="1"/>
  <c r="C7" i="1" s="1"/>
  <c r="E5" i="1"/>
  <c r="F5" i="1" s="1"/>
  <c r="C8" i="3" l="1"/>
  <c r="D8" i="3" s="1"/>
  <c r="G6" i="1"/>
  <c r="H6" i="1" s="1"/>
  <c r="I6" i="1"/>
  <c r="J6" i="1" s="1"/>
  <c r="D7" i="1"/>
  <c r="C8" i="1" s="1"/>
  <c r="E6" i="1"/>
  <c r="F6" i="1" s="1"/>
  <c r="C9" i="3" l="1"/>
  <c r="D9" i="3" s="1"/>
  <c r="G7" i="1"/>
  <c r="I7" i="1"/>
  <c r="J7" i="1" s="1"/>
  <c r="E7" i="1"/>
  <c r="F7" i="1" s="1"/>
  <c r="D8" i="1"/>
  <c r="C9" i="1" s="1"/>
  <c r="C10" i="3" l="1"/>
  <c r="D10" i="3" s="1"/>
  <c r="G8" i="1"/>
  <c r="H8" i="1" s="1"/>
  <c r="I8" i="1"/>
  <c r="J8" i="1" s="1"/>
  <c r="D9" i="1"/>
  <c r="C10" i="1" s="1"/>
  <c r="E8" i="1"/>
  <c r="F8" i="1" s="1"/>
  <c r="H7" i="1"/>
  <c r="C11" i="3" l="1"/>
  <c r="D11" i="3" s="1"/>
  <c r="I9" i="1"/>
  <c r="J9" i="1" s="1"/>
  <c r="G9" i="1"/>
  <c r="H9" i="1" s="1"/>
  <c r="D10" i="1"/>
  <c r="C11" i="1" s="1"/>
  <c r="E9" i="1"/>
  <c r="F9" i="1" s="1"/>
  <c r="C12" i="3" l="1"/>
  <c r="D12" i="3" s="1"/>
  <c r="D11" i="1"/>
  <c r="C12" i="1" s="1"/>
  <c r="E10" i="1"/>
  <c r="F10" i="1" s="1"/>
  <c r="G10" i="1"/>
  <c r="I10" i="1"/>
  <c r="C13" i="3" l="1"/>
  <c r="D13" i="3" s="1"/>
  <c r="D12" i="1"/>
  <c r="C13" i="1" s="1"/>
  <c r="E11" i="1"/>
  <c r="F11" i="1" s="1"/>
  <c r="I11" i="1"/>
  <c r="J11" i="1" s="1"/>
  <c r="G11" i="1"/>
  <c r="H11" i="1" s="1"/>
  <c r="H10" i="1"/>
  <c r="J10" i="1"/>
  <c r="C14" i="3" l="1"/>
  <c r="D14" i="3"/>
  <c r="C15" i="3" s="1"/>
  <c r="E12" i="1"/>
  <c r="F12" i="1" s="1"/>
  <c r="G12" i="1"/>
  <c r="H12" i="1" s="1"/>
  <c r="D13" i="1"/>
  <c r="C14" i="1" s="1"/>
  <c r="I12" i="1"/>
  <c r="J12" i="1" s="1"/>
  <c r="D15" i="3" l="1"/>
  <c r="C16" i="3" s="1"/>
  <c r="G13" i="1"/>
  <c r="H13" i="1" s="1"/>
  <c r="E13" i="1"/>
  <c r="F13" i="1" s="1"/>
  <c r="D14" i="1"/>
  <c r="C15" i="1" s="1"/>
  <c r="I13" i="1"/>
  <c r="J13" i="1" s="1"/>
  <c r="D16" i="3" l="1"/>
  <c r="C17" i="3" s="1"/>
  <c r="E14" i="1"/>
  <c r="D15" i="1"/>
  <c r="C16" i="1" s="1"/>
  <c r="I14" i="1"/>
  <c r="J14" i="1" s="1"/>
  <c r="G14" i="1"/>
  <c r="H14" i="1" s="1"/>
  <c r="F14" i="1"/>
  <c r="G15" i="1"/>
  <c r="I15" i="1"/>
  <c r="J15" i="1" s="1"/>
  <c r="E15" i="1"/>
  <c r="F15" i="1" s="1"/>
  <c r="D17" i="3" l="1"/>
  <c r="C18" i="3" s="1"/>
  <c r="D16" i="1"/>
  <c r="C17" i="1" s="1"/>
  <c r="G16" i="1"/>
  <c r="H16" i="1" s="1"/>
  <c r="H15" i="1"/>
  <c r="D17" i="1" l="1"/>
  <c r="C18" i="1" s="1"/>
  <c r="E16" i="1"/>
  <c r="F16" i="1" s="1"/>
  <c r="I16" i="1"/>
  <c r="J16" i="1" s="1"/>
  <c r="D18" i="3"/>
  <c r="C19" i="3" s="1"/>
  <c r="I17" i="1"/>
  <c r="J17" i="1" s="1"/>
  <c r="G17" i="1"/>
  <c r="H17" i="1" s="1"/>
  <c r="E17" i="1"/>
  <c r="F17" i="1" s="1"/>
  <c r="D18" i="1"/>
  <c r="C19" i="1" s="1"/>
  <c r="D19" i="3" l="1"/>
  <c r="G18" i="1"/>
  <c r="H18" i="1" s="1"/>
  <c r="I18" i="1"/>
  <c r="J18" i="1" s="1"/>
  <c r="D19" i="1"/>
  <c r="C20" i="1" s="1"/>
  <c r="E18" i="1"/>
  <c r="F18" i="1" s="1"/>
  <c r="G19" i="1" l="1"/>
  <c r="H19" i="1" s="1"/>
  <c r="I19" i="1"/>
  <c r="J19" i="1" s="1"/>
  <c r="E19" i="1"/>
  <c r="F19" i="1" s="1"/>
  <c r="D20" i="1"/>
  <c r="C21" i="1" s="1"/>
  <c r="G20" i="1" l="1"/>
  <c r="H20" i="1" s="1"/>
  <c r="I20" i="1"/>
  <c r="J20" i="1" s="1"/>
  <c r="E20" i="1"/>
  <c r="F20" i="1" s="1"/>
  <c r="D21" i="1"/>
  <c r="C22" i="1" s="1"/>
  <c r="I21" i="1" l="1"/>
  <c r="J21" i="1" s="1"/>
  <c r="G21" i="1"/>
  <c r="H21" i="1" s="1"/>
  <c r="D22" i="1"/>
  <c r="C23" i="1" s="1"/>
  <c r="E21" i="1"/>
  <c r="F21" i="1" s="1"/>
  <c r="G22" i="1" l="1"/>
  <c r="H22" i="1" s="1"/>
  <c r="I22" i="1"/>
  <c r="J22" i="1" s="1"/>
  <c r="D23" i="1"/>
  <c r="E22" i="1"/>
  <c r="F22" i="1" s="1"/>
  <c r="G23" i="1" l="1"/>
  <c r="H23" i="1" s="1"/>
  <c r="I23" i="1"/>
  <c r="J23" i="1" s="1"/>
  <c r="E23" i="1"/>
  <c r="F23" i="1" s="1"/>
  <c r="I24" i="1" l="1"/>
  <c r="G24" i="1"/>
  <c r="E24" i="1"/>
  <c r="L24" i="1" l="1"/>
</calcChain>
</file>

<file path=xl/sharedStrings.xml><?xml version="1.0" encoding="utf-8"?>
<sst xmlns="http://schemas.openxmlformats.org/spreadsheetml/2006/main" count="57" uniqueCount="38">
  <si>
    <t>Capital</t>
  </si>
  <si>
    <t>An 1</t>
  </si>
  <si>
    <t>An 2</t>
  </si>
  <si>
    <t>An 3</t>
  </si>
  <si>
    <t>An 4</t>
  </si>
  <si>
    <t>An 5</t>
  </si>
  <si>
    <t>An 6</t>
  </si>
  <si>
    <t>An 7</t>
  </si>
  <si>
    <t>An 8</t>
  </si>
  <si>
    <t>An 9</t>
  </si>
  <si>
    <t>An 10</t>
  </si>
  <si>
    <t>An 11</t>
  </si>
  <si>
    <t>An 12</t>
  </si>
  <si>
    <t>An 13</t>
  </si>
  <si>
    <t>An 14</t>
  </si>
  <si>
    <t>An 15</t>
  </si>
  <si>
    <t>An 16</t>
  </si>
  <si>
    <t>An 17</t>
  </si>
  <si>
    <t>An 18</t>
  </si>
  <si>
    <t>An 19</t>
  </si>
  <si>
    <t>Randament 8%</t>
  </si>
  <si>
    <t>An 20</t>
  </si>
  <si>
    <t>Ani</t>
  </si>
  <si>
    <t>Comision - TER - Total expense ratio 0.3%</t>
  </si>
  <si>
    <t>Capital tota inclusiv dobanda capitalizata</t>
  </si>
  <si>
    <t>ETF</t>
  </si>
  <si>
    <t>Fond mutual</t>
  </si>
  <si>
    <t>Comision administrare - 1.5%</t>
  </si>
  <si>
    <t>Total TER</t>
  </si>
  <si>
    <t>Total comision</t>
  </si>
  <si>
    <t>Valoare Portofoliu ETF</t>
  </si>
  <si>
    <t>Total</t>
  </si>
  <si>
    <t>Comision administrare - 2%</t>
  </si>
  <si>
    <t>Valoare Portofoliu Fond mutual 1.5% comision</t>
  </si>
  <si>
    <t>Valoare Portofoliu Fond mutual 2% comision</t>
  </si>
  <si>
    <t>Randament 6%</t>
  </si>
  <si>
    <t>Capital total inclusiv dobanda capitalizata</t>
  </si>
  <si>
    <t>Efectul dobanzii compuse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</si>
</sst>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9" fontId="0" fillId="2" borderId="0" xfId="0" applyNumberFormat="1" applyFill="1"/>
    <xf numFmtId="10" fontId="0" fillId="2" borderId="0" xfId="0" applyNumberFormat="1" applyFill="1"/>
    <xf numFmtId="0" fontId="2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164" fontId="3" fillId="4" borderId="0" xfId="0" applyNumberFormat="1" applyFont="1" applyFill="1"/>
    <xf numFmtId="164" fontId="6" fillId="4" borderId="0" xfId="0" applyNumberFormat="1" applyFont="1" applyFill="1"/>
    <xf numFmtId="164" fontId="6" fillId="5" borderId="0" xfId="0" applyNumberFormat="1" applyFont="1" applyFill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4" xfId="0" applyBorder="1"/>
    <xf numFmtId="164" fontId="0" fillId="0" borderId="0" xfId="1" applyNumberFormat="1" applyFont="1" applyBorder="1"/>
    <xf numFmtId="164" fontId="0" fillId="0" borderId="5" xfId="0" applyNumberFormat="1" applyBorder="1"/>
    <xf numFmtId="0" fontId="0" fillId="0" borderId="6" xfId="0" applyBorder="1"/>
    <xf numFmtId="164" fontId="0" fillId="0" borderId="7" xfId="1" applyNumberFormat="1" applyFont="1" applyBorder="1"/>
    <xf numFmtId="164" fontId="3" fillId="2" borderId="8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ETF versus Fond Mutual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ETF!$F$3</c:f>
              <c:strCache>
                <c:ptCount val="1"/>
                <c:pt idx="0">
                  <c:v>Valoare Portofoliu ETF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ETF!$F$4:$F$23</c:f>
              <c:numCache>
                <c:formatCode>_(* #,##0_);_(* \(#,##0\);_(* "-"??_);_(@_)</c:formatCode>
                <c:ptCount val="20"/>
                <c:pt idx="0">
                  <c:v>12921.12</c:v>
                </c:pt>
                <c:pt idx="1">
                  <c:v>26837.049599999998</c:v>
                </c:pt>
                <c:pt idx="2">
                  <c:v>41827.373568000003</c:v>
                </c:pt>
                <c:pt idx="3">
                  <c:v>57978.043453440005</c:v>
                </c:pt>
                <c:pt idx="4">
                  <c:v>75381.886929715212</c:v>
                </c:pt>
                <c:pt idx="5">
                  <c:v>94139.157884092434</c:v>
                </c:pt>
                <c:pt idx="6">
                  <c:v>114358.13051481983</c:v>
                </c:pt>
                <c:pt idx="7">
                  <c:v>136155.74095600541</c:v>
                </c:pt>
                <c:pt idx="8">
                  <c:v>159658.28023248585</c:v>
                </c:pt>
                <c:pt idx="9">
                  <c:v>185002.14265108469</c:v>
                </c:pt>
                <c:pt idx="10">
                  <c:v>212334.63406317148</c:v>
                </c:pt>
                <c:pt idx="11">
                  <c:v>241814.84478822519</c:v>
                </c:pt>
                <c:pt idx="12">
                  <c:v>273614.59237128322</c:v>
                </c:pt>
                <c:pt idx="13">
                  <c:v>307919.4397609859</c:v>
                </c:pt>
                <c:pt idx="14">
                  <c:v>344929.79494186473</c:v>
                </c:pt>
                <c:pt idx="15">
                  <c:v>384862.09853721393</c:v>
                </c:pt>
                <c:pt idx="16">
                  <c:v>427950.106420191</c:v>
                </c:pt>
                <c:pt idx="17">
                  <c:v>474446.27493380627</c:v>
                </c:pt>
                <c:pt idx="18">
                  <c:v>524623.25692851085</c:v>
                </c:pt>
                <c:pt idx="19">
                  <c:v>578775.51748279168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F99-9B23-E030DA90B922}"/>
            </c:ext>
          </c:extLst>
        </c:ser>
        <c:ser>
          <c:idx val="1"/>
          <c:order val="1"/>
          <c:tx>
            <c:strRef>
              <c:f>ETF!$H$3</c:f>
              <c:strCache>
                <c:ptCount val="1"/>
                <c:pt idx="0">
                  <c:v>Valoare Portofoliu Fond mutual 1.5% comision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ETF!$H$4:$H$23</c:f>
              <c:numCache>
                <c:formatCode>_(* #,##0_);_(* \(#,##0\);_(* "-"??_);_(@_)</c:formatCode>
                <c:ptCount val="20"/>
                <c:pt idx="0">
                  <c:v>12765.6</c:v>
                </c:pt>
                <c:pt idx="1">
                  <c:v>26358.047999999999</c:v>
                </c:pt>
                <c:pt idx="2">
                  <c:v>40843.491840000002</c:v>
                </c:pt>
                <c:pt idx="3">
                  <c:v>56293.371187200006</c:v>
                </c:pt>
                <c:pt idx="4">
                  <c:v>72784.840882176009</c:v>
                </c:pt>
                <c:pt idx="5">
                  <c:v>90401.228152750104</c:v>
                </c:pt>
                <c:pt idx="6">
                  <c:v>109232.52640497011</c:v>
                </c:pt>
                <c:pt idx="7">
                  <c:v>129375.92851736771</c:v>
                </c:pt>
                <c:pt idx="8">
                  <c:v>150936.40279875713</c:v>
                </c:pt>
                <c:pt idx="9">
                  <c:v>174027.31502265768</c:v>
                </c:pt>
                <c:pt idx="10">
                  <c:v>198771.10022447031</c:v>
                </c:pt>
                <c:pt idx="11">
                  <c:v>225299.98824242793</c:v>
                </c:pt>
                <c:pt idx="12">
                  <c:v>253756.78730182216</c:v>
                </c:pt>
                <c:pt idx="13">
                  <c:v>284295.73028596793</c:v>
                </c:pt>
                <c:pt idx="14">
                  <c:v>317083.38870884536</c:v>
                </c:pt>
                <c:pt idx="15">
                  <c:v>352299.65980555298</c:v>
                </c:pt>
                <c:pt idx="16">
                  <c:v>390138.83258999721</c:v>
                </c:pt>
                <c:pt idx="17">
                  <c:v>430810.73919719696</c:v>
                </c:pt>
                <c:pt idx="18">
                  <c:v>474541.99833297275</c:v>
                </c:pt>
                <c:pt idx="19">
                  <c:v>521577.35819961061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F-4F99-9B23-E030DA90B922}"/>
            </c:ext>
          </c:extLst>
        </c:ser>
        <c:ser>
          <c:idx val="2"/>
          <c:order val="2"/>
          <c:tx>
            <c:strRef>
              <c:f>ETF!$J$3</c:f>
              <c:strCache>
                <c:ptCount val="1"/>
                <c:pt idx="0">
                  <c:v>Valoare Portofoliu Fond mutual 2% comision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ETF!$J$4:$J$23</c:f>
              <c:numCache>
                <c:formatCode>_(* #,##0_);_(* \(#,##0\);_(* "-"??_);_(@_)</c:formatCode>
                <c:ptCount val="20"/>
                <c:pt idx="0">
                  <c:v>12700.8</c:v>
                </c:pt>
                <c:pt idx="1">
                  <c:v>26158.464</c:v>
                </c:pt>
                <c:pt idx="2">
                  <c:v>40433.541120000002</c:v>
                </c:pt>
                <c:pt idx="3">
                  <c:v>55591.424409600004</c:v>
                </c:pt>
                <c:pt idx="4">
                  <c:v>71702.738362368022</c:v>
                </c:pt>
                <c:pt idx="5">
                  <c:v>88843.757431357459</c:v>
                </c:pt>
                <c:pt idx="6">
                  <c:v>107096.85802586605</c:v>
                </c:pt>
                <c:pt idx="7">
                  <c:v>126551.00666793533</c:v>
                </c:pt>
                <c:pt idx="8">
                  <c:v>147302.28720137014</c:v>
                </c:pt>
                <c:pt idx="9">
                  <c:v>169454.47017747976</c:v>
                </c:pt>
                <c:pt idx="10">
                  <c:v>193119.62779167815</c:v>
                </c:pt>
                <c:pt idx="11">
                  <c:v>218418.79801501241</c:v>
                </c:pt>
                <c:pt idx="12">
                  <c:v>245482.70185621339</c:v>
                </c:pt>
                <c:pt idx="13">
                  <c:v>274452.51800471044</c:v>
                </c:pt>
                <c:pt idx="14">
                  <c:v>305480.71944508731</c:v>
                </c:pt>
                <c:pt idx="15">
                  <c:v>338731.97700069426</c:v>
                </c:pt>
                <c:pt idx="16">
                  <c:v>374384.13516074978</c:v>
                </c:pt>
                <c:pt idx="17">
                  <c:v>412629.26597360976</c:v>
                </c:pt>
                <c:pt idx="18">
                  <c:v>453674.80725149857</c:v>
                </c:pt>
                <c:pt idx="19">
                  <c:v>497744.79183161852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F-4F99-9B23-E030DA90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0002831"/>
        <c:axId val="549982863"/>
      </c:barChart>
      <c:catAx>
        <c:axId val="550002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49982863"/>
        <c:crosses val="autoZero"/>
        <c:auto val="1"/>
        <c:lblAlgn val="ctr"/>
        <c:lblOffset val="100"/>
        <c:noMultiLvlLbl val="0"/>
      </c:catAx>
      <c:valAx>
        <c:axId val="54998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50002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'Dobanda compusa'!$D$4</c:f>
              <c:strCache>
                <c:ptCount val="1"/>
                <c:pt idx="0">
                  <c:v>Capital total inclusiv dobanda capitalizata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'Dobanda compusa'!$A$5:$A$19</c:f>
              <c:strCache>
                <c:ptCount val="15"/>
                <c:pt idx="0">
                  <c:v>An 1</c:v>
                </c:pt>
                <c:pt idx="1">
                  <c:v>An 2</c:v>
                </c:pt>
                <c:pt idx="2">
                  <c:v>An 3</c:v>
                </c:pt>
                <c:pt idx="3">
                  <c:v>An 4</c:v>
                </c:pt>
                <c:pt idx="4">
                  <c:v>An 5</c:v>
                </c:pt>
                <c:pt idx="5">
                  <c:v>An 6</c:v>
                </c:pt>
                <c:pt idx="6">
                  <c:v>An 7</c:v>
                </c:pt>
                <c:pt idx="7">
                  <c:v>An 8</c:v>
                </c:pt>
                <c:pt idx="8">
                  <c:v>An 9</c:v>
                </c:pt>
                <c:pt idx="9">
                  <c:v>An 10</c:v>
                </c:pt>
                <c:pt idx="10">
                  <c:v>An 11</c:v>
                </c:pt>
                <c:pt idx="11">
                  <c:v>An 12</c:v>
                </c:pt>
                <c:pt idx="12">
                  <c:v>An 13</c:v>
                </c:pt>
                <c:pt idx="13">
                  <c:v>An 14</c:v>
                </c:pt>
                <c:pt idx="14">
                  <c:v>An 15</c:v>
                </c:pt>
              </c:strCache>
            </c:strRef>
          </c:cat>
          <c:val>
            <c:numRef>
              <c:f>'Dobanda compusa'!$D$5:$D$19</c:f>
              <c:numCache>
                <c:formatCode>_(* #,##0_);_(* \(#,##0\);_(* "-"??_);_(@_)</c:formatCode>
                <c:ptCount val="15"/>
                <c:pt idx="0">
                  <c:v>1272</c:v>
                </c:pt>
                <c:pt idx="1">
                  <c:v>2620.3200000000002</c:v>
                </c:pt>
                <c:pt idx="2">
                  <c:v>4049.5392000000002</c:v>
                </c:pt>
                <c:pt idx="3">
                  <c:v>5564.5115519999999</c:v>
                </c:pt>
                <c:pt idx="4">
                  <c:v>7170.3822451200003</c:v>
                </c:pt>
                <c:pt idx="5">
                  <c:v>8872.6051798272001</c:v>
                </c:pt>
                <c:pt idx="6">
                  <c:v>10676.961490616832</c:v>
                </c:pt>
                <c:pt idx="7">
                  <c:v>12589.579180053841</c:v>
                </c:pt>
                <c:pt idx="8">
                  <c:v>14616.953930857071</c:v>
                </c:pt>
                <c:pt idx="9">
                  <c:v>16765.971166708496</c:v>
                </c:pt>
                <c:pt idx="10">
                  <c:v>19043.929436711005</c:v>
                </c:pt>
                <c:pt idx="11">
                  <c:v>21458.565202913665</c:v>
                </c:pt>
                <c:pt idx="12">
                  <c:v>24018.079115088483</c:v>
                </c:pt>
                <c:pt idx="13">
                  <c:v>26731.163861993791</c:v>
                </c:pt>
                <c:pt idx="14">
                  <c:v>29607.03369371342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5-49E2-A010-0596114DA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28052847"/>
        <c:axId val="280758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'Dobanda compusa'!$B$4</c15:sqref>
                        </c15:formulaRef>
                      </c:ext>
                    </c:extLst>
                    <c:strCache>
                      <c:ptCount val="1"/>
                      <c:pt idx="0">
                        <c:v>Capital</c:v>
                      </c:pt>
                    </c:strCache>
                  </c:strRef>
                </c:tx>
                <c:spPr>
                  <a:solidFill>
                    <a:schemeClr val="accent1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'Dobanda compusa'!$A$5:$A$19</c15:sqref>
                        </c15:formulaRef>
                      </c:ext>
                    </c:extLst>
                    <c:strCache>
                      <c:ptCount val="15"/>
                      <c:pt idx="0">
                        <c:v>An 1</c:v>
                      </c:pt>
                      <c:pt idx="1">
                        <c:v>An 2</c:v>
                      </c:pt>
                      <c:pt idx="2">
                        <c:v>An 3</c:v>
                      </c:pt>
                      <c:pt idx="3">
                        <c:v>An 4</c:v>
                      </c:pt>
                      <c:pt idx="4">
                        <c:v>An 5</c:v>
                      </c:pt>
                      <c:pt idx="5">
                        <c:v>An 6</c:v>
                      </c:pt>
                      <c:pt idx="6">
                        <c:v>An 7</c:v>
                      </c:pt>
                      <c:pt idx="7">
                        <c:v>An 8</c:v>
                      </c:pt>
                      <c:pt idx="8">
                        <c:v>An 9</c:v>
                      </c:pt>
                      <c:pt idx="9">
                        <c:v>An 10</c:v>
                      </c:pt>
                      <c:pt idx="10">
                        <c:v>An 11</c:v>
                      </c:pt>
                      <c:pt idx="11">
                        <c:v>An 12</c:v>
                      </c:pt>
                      <c:pt idx="12">
                        <c:v>An 13</c:v>
                      </c:pt>
                      <c:pt idx="13">
                        <c:v>An 14</c:v>
                      </c:pt>
                      <c:pt idx="14">
                        <c:v>An 15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'Dobanda compusa'!$B$5:$B$19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5"/>
                      <c:pt idx="0">
                        <c:v>1200</c:v>
                      </c:pt>
                      <c:pt idx="1">
                        <c:v>1200</c:v>
                      </c:pt>
                      <c:pt idx="2">
                        <c:v>1200</c:v>
                      </c:pt>
                      <c:pt idx="3">
                        <c:v>1200</c:v>
                      </c:pt>
                      <c:pt idx="4">
                        <c:v>1200</c:v>
                      </c:pt>
                      <c:pt idx="5">
                        <c:v>1200</c:v>
                      </c:pt>
                      <c:pt idx="6">
                        <c:v>1200</c:v>
                      </c:pt>
                      <c:pt idx="7">
                        <c:v>1200</c:v>
                      </c:pt>
                      <c:pt idx="8">
                        <c:v>1200</c:v>
                      </c:pt>
                      <c:pt idx="9">
                        <c:v>1200</c:v>
                      </c:pt>
                      <c:pt idx="10">
                        <c:v>1200</c:v>
                      </c:pt>
                      <c:pt idx="11">
                        <c:v>1200</c:v>
                      </c:pt>
                      <c:pt idx="12">
                        <c:v>1200</c:v>
                      </c:pt>
                      <c:pt idx="13">
                        <c:v>1200</c:v>
                      </c:pt>
                      <c:pt idx="14">
                        <c:v>1200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85-49E2-A010-0596114DA4F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'Dobanda compusa'!$C$4</c15:sqref>
                        </c15:formulaRef>
                      </c:ext>
                    </c:extLst>
                    <c:strCache>
                      <c:ptCount val="1"/>
                      <c:pt idx="0">
                        <c:v>Randament 6%</c:v>
                      </c:pt>
                    </c:strCache>
                  </c:strRef>
                </c:tx>
                <c:spPr>
                  <a:solidFill>
                    <a:schemeClr val="accent3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'Dobanda compusa'!$A$5:$A$19</c15:sqref>
                        </c15:formulaRef>
                      </c:ext>
                    </c:extLst>
                    <c:strCache>
                      <c:ptCount val="15"/>
                      <c:pt idx="0">
                        <c:v>An 1</c:v>
                      </c:pt>
                      <c:pt idx="1">
                        <c:v>An 2</c:v>
                      </c:pt>
                      <c:pt idx="2">
                        <c:v>An 3</c:v>
                      </c:pt>
                      <c:pt idx="3">
                        <c:v>An 4</c:v>
                      </c:pt>
                      <c:pt idx="4">
                        <c:v>An 5</c:v>
                      </c:pt>
                      <c:pt idx="5">
                        <c:v>An 6</c:v>
                      </c:pt>
                      <c:pt idx="6">
                        <c:v>An 7</c:v>
                      </c:pt>
                      <c:pt idx="7">
                        <c:v>An 8</c:v>
                      </c:pt>
                      <c:pt idx="8">
                        <c:v>An 9</c:v>
                      </c:pt>
                      <c:pt idx="9">
                        <c:v>An 10</c:v>
                      </c:pt>
                      <c:pt idx="10">
                        <c:v>An 11</c:v>
                      </c:pt>
                      <c:pt idx="11">
                        <c:v>An 12</c:v>
                      </c:pt>
                      <c:pt idx="12">
                        <c:v>An 13</c:v>
                      </c:pt>
                      <c:pt idx="13">
                        <c:v>An 14</c:v>
                      </c:pt>
                      <c:pt idx="14">
                        <c:v>An 15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'Dobanda compusa'!$C$5:$C$19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5"/>
                      <c:pt idx="0">
                        <c:v>72</c:v>
                      </c:pt>
                      <c:pt idx="1">
                        <c:v>148.32</c:v>
                      </c:pt>
                      <c:pt idx="2">
                        <c:v>229.2192</c:v>
                      </c:pt>
                      <c:pt idx="3">
                        <c:v>314.972352</c:v>
                      </c:pt>
                      <c:pt idx="4">
                        <c:v>405.87069312</c:v>
                      </c:pt>
                      <c:pt idx="5">
                        <c:v>502.22293470719995</c:v>
                      </c:pt>
                      <c:pt idx="6">
                        <c:v>604.35631078963195</c:v>
                      </c:pt>
                      <c:pt idx="7">
                        <c:v>712.61768943700986</c:v>
                      </c:pt>
                      <c:pt idx="8">
                        <c:v>827.37475080323043</c:v>
                      </c:pt>
                      <c:pt idx="9">
                        <c:v>949.01723585142418</c:v>
                      </c:pt>
                      <c:pt idx="10">
                        <c:v>1077.9582700025096</c:v>
                      </c:pt>
                      <c:pt idx="11">
                        <c:v>1214.6357662026603</c:v>
                      </c:pt>
                      <c:pt idx="12">
                        <c:v>1359.5139121748198</c:v>
                      </c:pt>
                      <c:pt idx="13">
                        <c:v>1513.084746905309</c:v>
                      </c:pt>
                      <c:pt idx="14">
                        <c:v>1675.8698317196274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B85-49E2-A010-0596114DA4F4}"/>
                  </c:ext>
                </c:extLst>
              </c15:ser>
            </c15:filteredBarSeries>
          </c:ext>
        </c:extLst>
      </c:barChart>
      <c:catAx>
        <c:axId val="2805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8075887"/>
        <c:crosses val="autoZero"/>
        <c:auto val="1"/>
        <c:lblAlgn val="ctr"/>
        <c:lblOffset val="100"/>
        <c:noMultiLvlLbl val="0"/>
      </c:catAx>
      <c:valAx>
        <c:axId val="2807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805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166686</xdr:rowOff>
    </xdr:from>
    <xdr:to>
      <xdr:col>10</xdr:col>
      <xdr:colOff>581025</xdr:colOff>
      <xdr:row>55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38F5A2-B64E-6B10-9E94-36E905093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33337</xdr:rowOff>
    </xdr:from>
    <xdr:to>
      <xdr:col>6</xdr:col>
      <xdr:colOff>38100</xdr:colOff>
      <xdr:row>33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92837-46A3-184F-CAB6-E3626C96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CFC5-8C6A-40C6-BCBE-7629551C3DCB}">
  <dimension ref="A1:L25"/>
  <sheetViews>
    <sheetView showGridLines="0" tabSelected="1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4" x14ac:dyDescent="0.3"/>
  <cols>
    <col min="1" max="1" width="7" customWidth="1"/>
    <col min="2" max="2" width="10" customWidth="1"/>
    <col min="3" max="3" width="12.44140625" customWidth="1"/>
    <col min="4" max="4" width="18.44140625" customWidth="1"/>
    <col min="5" max="5" width="16" customWidth="1"/>
    <col min="6" max="6" width="17.33203125" customWidth="1"/>
    <col min="7" max="7" width="15.5546875" customWidth="1"/>
    <col min="8" max="10" width="18.5546875" customWidth="1"/>
  </cols>
  <sheetData>
    <row r="1" spans="1:10" ht="18" x14ac:dyDescent="0.35">
      <c r="E1" s="21" t="s">
        <v>25</v>
      </c>
      <c r="F1" s="21"/>
      <c r="G1" s="22" t="s">
        <v>26</v>
      </c>
      <c r="H1" s="22"/>
      <c r="I1" s="22" t="s">
        <v>26</v>
      </c>
      <c r="J1" s="22"/>
    </row>
    <row r="2" spans="1:10" x14ac:dyDescent="0.3">
      <c r="C2" s="3">
        <v>0.08</v>
      </c>
      <c r="E2" s="4">
        <v>3.0000000000000001E-3</v>
      </c>
      <c r="G2" s="4">
        <v>1.4999999999999999E-2</v>
      </c>
      <c r="I2" s="4">
        <v>0.02</v>
      </c>
    </row>
    <row r="3" spans="1:10" s="6" customFormat="1" ht="43.2" x14ac:dyDescent="0.3">
      <c r="A3" s="5" t="s">
        <v>22</v>
      </c>
      <c r="B3" s="5" t="s">
        <v>0</v>
      </c>
      <c r="C3" s="5" t="s">
        <v>20</v>
      </c>
      <c r="D3" s="5" t="s">
        <v>24</v>
      </c>
      <c r="E3" s="5" t="s">
        <v>23</v>
      </c>
      <c r="F3" s="5" t="s">
        <v>30</v>
      </c>
      <c r="G3" s="5" t="s">
        <v>27</v>
      </c>
      <c r="H3" s="5" t="s">
        <v>33</v>
      </c>
      <c r="I3" s="5" t="s">
        <v>32</v>
      </c>
      <c r="J3" s="5" t="s">
        <v>34</v>
      </c>
    </row>
    <row r="4" spans="1:10" x14ac:dyDescent="0.3">
      <c r="A4" t="s">
        <v>1</v>
      </c>
      <c r="B4" s="1">
        <v>12000</v>
      </c>
      <c r="C4" s="1">
        <f>B4*$C$2</f>
        <v>960</v>
      </c>
      <c r="D4" s="2">
        <f>+B4+C4</f>
        <v>12960</v>
      </c>
      <c r="E4" s="1">
        <f>+$D4*$E$2</f>
        <v>38.880000000000003</v>
      </c>
      <c r="F4" s="2">
        <f>+$D4-E4</f>
        <v>12921.12</v>
      </c>
      <c r="G4" s="1">
        <f>+$D4*$G$2</f>
        <v>194.4</v>
      </c>
      <c r="H4" s="2">
        <f>+$D4-G4</f>
        <v>12765.6</v>
      </c>
      <c r="I4" s="1">
        <f>+$D4*$I$2</f>
        <v>259.2</v>
      </c>
      <c r="J4" s="2">
        <f>+$D4-I4</f>
        <v>12700.8</v>
      </c>
    </row>
    <row r="5" spans="1:10" x14ac:dyDescent="0.3">
      <c r="A5" t="s">
        <v>2</v>
      </c>
      <c r="B5" s="1">
        <v>12000</v>
      </c>
      <c r="C5" s="1">
        <f>+(D4+B5)*$C$2</f>
        <v>1996.8</v>
      </c>
      <c r="D5" s="2">
        <f>+D4+B5+C5</f>
        <v>26956.799999999999</v>
      </c>
      <c r="E5" s="1">
        <f>+$D5*$E$2</f>
        <v>80.870400000000004</v>
      </c>
      <c r="F5" s="2">
        <f>+$D5-SUM($E$4:E5)</f>
        <v>26837.049599999998</v>
      </c>
      <c r="G5" s="1">
        <f t="shared" ref="G5:G23" si="0">+$D5*$G$2</f>
        <v>404.35199999999998</v>
      </c>
      <c r="H5" s="2">
        <f>+$D5-SUM($G$4:G5)</f>
        <v>26358.047999999999</v>
      </c>
      <c r="I5" s="1">
        <f t="shared" ref="I5:I23" si="1">+$D5*$I$2</f>
        <v>539.13599999999997</v>
      </c>
      <c r="J5" s="2">
        <f>+$D5-SUM($I$4:I5)</f>
        <v>26158.464</v>
      </c>
    </row>
    <row r="6" spans="1:10" x14ac:dyDescent="0.3">
      <c r="A6" t="s">
        <v>3</v>
      </c>
      <c r="B6" s="1">
        <v>12000</v>
      </c>
      <c r="C6" s="1">
        <f>+(D5+B6)*$C$2</f>
        <v>3116.5440000000003</v>
      </c>
      <c r="D6" s="2">
        <f t="shared" ref="D6:D22" si="2">+D5+B6+C6</f>
        <v>42073.344000000005</v>
      </c>
      <c r="E6" s="1">
        <f t="shared" ref="E6:E23" si="3">+$D6*$E$2</f>
        <v>126.22003200000002</v>
      </c>
      <c r="F6" s="2">
        <f>+$D6-SUM($E$4:E6)</f>
        <v>41827.373568000003</v>
      </c>
      <c r="G6" s="1">
        <f t="shared" si="0"/>
        <v>631.10016000000007</v>
      </c>
      <c r="H6" s="2">
        <f>+$D6-SUM($G$4:G6)</f>
        <v>40843.491840000002</v>
      </c>
      <c r="I6" s="1">
        <f t="shared" si="1"/>
        <v>841.46688000000006</v>
      </c>
      <c r="J6" s="2">
        <f>+$D6-SUM($I$4:I6)</f>
        <v>40433.541120000002</v>
      </c>
    </row>
    <row r="7" spans="1:10" x14ac:dyDescent="0.3">
      <c r="A7" t="s">
        <v>4</v>
      </c>
      <c r="B7" s="1">
        <v>12000</v>
      </c>
      <c r="C7" s="1">
        <f t="shared" ref="C7:C23" si="4">+(D6+B7)*$C$2</f>
        <v>4325.8675200000007</v>
      </c>
      <c r="D7" s="2">
        <f t="shared" si="2"/>
        <v>58399.211520000004</v>
      </c>
      <c r="E7" s="1">
        <f t="shared" si="3"/>
        <v>175.19763456000001</v>
      </c>
      <c r="F7" s="2">
        <f>+$D7-SUM($E$4:E7)</f>
        <v>57978.043453440005</v>
      </c>
      <c r="G7" s="1">
        <f t="shared" si="0"/>
        <v>875.98817280000003</v>
      </c>
      <c r="H7" s="2">
        <f>+$D7-SUM($G$4:G7)</f>
        <v>56293.371187200006</v>
      </c>
      <c r="I7" s="1">
        <f t="shared" si="1"/>
        <v>1167.9842304000001</v>
      </c>
      <c r="J7" s="2">
        <f>+$D7-SUM($I$4:I7)</f>
        <v>55591.424409600004</v>
      </c>
    </row>
    <row r="8" spans="1:10" x14ac:dyDescent="0.3">
      <c r="A8" t="s">
        <v>5</v>
      </c>
      <c r="B8" s="1">
        <v>12000</v>
      </c>
      <c r="C8" s="1">
        <f t="shared" si="4"/>
        <v>5631.9369216000014</v>
      </c>
      <c r="D8" s="2">
        <f t="shared" si="2"/>
        <v>76031.148441600017</v>
      </c>
      <c r="E8" s="1">
        <f t="shared" si="3"/>
        <v>228.09344532480006</v>
      </c>
      <c r="F8" s="2">
        <f>+$D8-SUM($E$4:E8)</f>
        <v>75381.886929715212</v>
      </c>
      <c r="G8" s="1">
        <f t="shared" si="0"/>
        <v>1140.4672266240002</v>
      </c>
      <c r="H8" s="2">
        <f>+$D8-SUM($G$4:G8)</f>
        <v>72784.840882176009</v>
      </c>
      <c r="I8" s="1">
        <f t="shared" si="1"/>
        <v>1520.6229688320004</v>
      </c>
      <c r="J8" s="2">
        <f>+$D8-SUM($I$4:I8)</f>
        <v>71702.738362368022</v>
      </c>
    </row>
    <row r="9" spans="1:10" x14ac:dyDescent="0.3">
      <c r="A9" t="s">
        <v>6</v>
      </c>
      <c r="B9" s="1">
        <v>12000</v>
      </c>
      <c r="C9" s="1">
        <f t="shared" si="4"/>
        <v>7042.4918753280017</v>
      </c>
      <c r="D9" s="2">
        <f t="shared" si="2"/>
        <v>95073.640316928024</v>
      </c>
      <c r="E9" s="1">
        <f t="shared" si="3"/>
        <v>285.22092095078409</v>
      </c>
      <c r="F9" s="2">
        <f>+$D9-SUM($E$4:E9)</f>
        <v>94139.157884092434</v>
      </c>
      <c r="G9" s="1">
        <f t="shared" si="0"/>
        <v>1426.1046047539203</v>
      </c>
      <c r="H9" s="2">
        <f>+$D9-SUM($G$4:G9)</f>
        <v>90401.228152750104</v>
      </c>
      <c r="I9" s="1">
        <f t="shared" si="1"/>
        <v>1901.4728063385605</v>
      </c>
      <c r="J9" s="2">
        <f>+$D9-SUM($I$4:I9)</f>
        <v>88843.757431357459</v>
      </c>
    </row>
    <row r="10" spans="1:10" x14ac:dyDescent="0.3">
      <c r="A10" t="s">
        <v>7</v>
      </c>
      <c r="B10" s="1">
        <v>12000</v>
      </c>
      <c r="C10" s="1">
        <f t="shared" si="4"/>
        <v>8565.8912253542421</v>
      </c>
      <c r="D10" s="2">
        <f t="shared" si="2"/>
        <v>115639.53154228226</v>
      </c>
      <c r="E10" s="1">
        <f t="shared" si="3"/>
        <v>346.91859462684681</v>
      </c>
      <c r="F10" s="2">
        <f>+$D10-SUM($E$4:E10)</f>
        <v>114358.13051481983</v>
      </c>
      <c r="G10" s="1">
        <f t="shared" si="0"/>
        <v>1734.5929731342339</v>
      </c>
      <c r="H10" s="2">
        <f>+$D10-SUM($G$4:G10)</f>
        <v>109232.52640497011</v>
      </c>
      <c r="I10" s="1">
        <f t="shared" si="1"/>
        <v>2312.7906308456454</v>
      </c>
      <c r="J10" s="2">
        <f>+$D10-SUM($I$4:I10)</f>
        <v>107096.85802586605</v>
      </c>
    </row>
    <row r="11" spans="1:10" x14ac:dyDescent="0.3">
      <c r="A11" t="s">
        <v>8</v>
      </c>
      <c r="B11" s="1">
        <v>12000</v>
      </c>
      <c r="C11" s="1">
        <f t="shared" si="4"/>
        <v>10211.162523382582</v>
      </c>
      <c r="D11" s="2">
        <f t="shared" si="2"/>
        <v>137850.69406566484</v>
      </c>
      <c r="E11" s="1">
        <f t="shared" si="3"/>
        <v>413.55208219699449</v>
      </c>
      <c r="F11" s="2">
        <f>+$D11-SUM($E$4:E11)</f>
        <v>136155.74095600541</v>
      </c>
      <c r="G11" s="1">
        <f t="shared" si="0"/>
        <v>2067.7604109849726</v>
      </c>
      <c r="H11" s="2">
        <f>+$D11-SUM($G$4:G11)</f>
        <v>129375.92851736771</v>
      </c>
      <c r="I11" s="1">
        <f t="shared" si="1"/>
        <v>2757.0138813132967</v>
      </c>
      <c r="J11" s="2">
        <f>+$D11-SUM($I$4:I11)</f>
        <v>126551.00666793533</v>
      </c>
    </row>
    <row r="12" spans="1:10" x14ac:dyDescent="0.3">
      <c r="A12" t="s">
        <v>9</v>
      </c>
      <c r="B12" s="1">
        <v>12000</v>
      </c>
      <c r="C12" s="1">
        <f t="shared" si="4"/>
        <v>11988.055525253187</v>
      </c>
      <c r="D12" s="2">
        <f t="shared" si="2"/>
        <v>161838.74959091801</v>
      </c>
      <c r="E12" s="1">
        <f t="shared" si="3"/>
        <v>485.51624877275407</v>
      </c>
      <c r="F12" s="2">
        <f>+$D12-SUM($E$4:E12)</f>
        <v>159658.28023248585</v>
      </c>
      <c r="G12" s="1">
        <f t="shared" si="0"/>
        <v>2427.5812438637699</v>
      </c>
      <c r="H12" s="2">
        <f>+$D12-SUM($G$4:G12)</f>
        <v>150936.40279875713</v>
      </c>
      <c r="I12" s="1">
        <f t="shared" si="1"/>
        <v>3236.7749918183604</v>
      </c>
      <c r="J12" s="2">
        <f>+$D12-SUM($I$4:I12)</f>
        <v>147302.28720137014</v>
      </c>
    </row>
    <row r="13" spans="1:10" x14ac:dyDescent="0.3">
      <c r="A13" t="s">
        <v>10</v>
      </c>
      <c r="B13" s="1">
        <v>12000</v>
      </c>
      <c r="C13" s="1">
        <f t="shared" si="4"/>
        <v>13907.099967273442</v>
      </c>
      <c r="D13" s="2">
        <f t="shared" si="2"/>
        <v>187745.84955819146</v>
      </c>
      <c r="E13" s="1">
        <f t="shared" si="3"/>
        <v>563.23754867457444</v>
      </c>
      <c r="F13" s="2">
        <f>+$D13-SUM($E$4:E13)</f>
        <v>185002.14265108469</v>
      </c>
      <c r="G13" s="1">
        <f t="shared" si="0"/>
        <v>2816.1877433728719</v>
      </c>
      <c r="H13" s="2">
        <f>+$D13-SUM($G$4:G13)</f>
        <v>174027.31502265768</v>
      </c>
      <c r="I13" s="1">
        <f t="shared" si="1"/>
        <v>3754.9169911638292</v>
      </c>
      <c r="J13" s="2">
        <f>+$D13-SUM($I$4:I13)</f>
        <v>169454.47017747976</v>
      </c>
    </row>
    <row r="14" spans="1:10" x14ac:dyDescent="0.3">
      <c r="A14" t="s">
        <v>11</v>
      </c>
      <c r="B14" s="1">
        <v>12000</v>
      </c>
      <c r="C14" s="1">
        <f t="shared" si="4"/>
        <v>15979.667964655317</v>
      </c>
      <c r="D14" s="2">
        <f t="shared" si="2"/>
        <v>215725.51752284679</v>
      </c>
      <c r="E14" s="1">
        <f t="shared" si="3"/>
        <v>647.17655256854039</v>
      </c>
      <c r="F14" s="2">
        <f>+$D14-SUM($E$4:E14)</f>
        <v>212334.63406317148</v>
      </c>
      <c r="G14" s="1">
        <f t="shared" si="0"/>
        <v>3235.8827628427016</v>
      </c>
      <c r="H14" s="2">
        <f>+$D14-SUM($G$4:G14)</f>
        <v>198771.10022447031</v>
      </c>
      <c r="I14" s="1">
        <f t="shared" si="1"/>
        <v>4314.5103504569361</v>
      </c>
      <c r="J14" s="2">
        <f>+$D14-SUM($I$4:I14)</f>
        <v>193119.62779167815</v>
      </c>
    </row>
    <row r="15" spans="1:10" x14ac:dyDescent="0.3">
      <c r="A15" t="s">
        <v>12</v>
      </c>
      <c r="B15" s="1">
        <v>12000</v>
      </c>
      <c r="C15" s="1">
        <f t="shared" si="4"/>
        <v>18218.041401827744</v>
      </c>
      <c r="D15" s="2">
        <f t="shared" si="2"/>
        <v>245943.55892467452</v>
      </c>
      <c r="E15" s="1">
        <f t="shared" si="3"/>
        <v>737.83067677402357</v>
      </c>
      <c r="F15" s="2">
        <f>+$D15-SUM($E$4:E15)</f>
        <v>241814.84478822519</v>
      </c>
      <c r="G15" s="1">
        <f t="shared" si="0"/>
        <v>3689.1533838701175</v>
      </c>
      <c r="H15" s="2">
        <f>+$D15-SUM($G$4:G15)</f>
        <v>225299.98824242793</v>
      </c>
      <c r="I15" s="1">
        <f t="shared" si="1"/>
        <v>4918.8711784934903</v>
      </c>
      <c r="J15" s="2">
        <f>+$D15-SUM($I$4:I15)</f>
        <v>218418.79801501241</v>
      </c>
    </row>
    <row r="16" spans="1:10" x14ac:dyDescent="0.3">
      <c r="A16" t="s">
        <v>13</v>
      </c>
      <c r="B16" s="1">
        <v>12000</v>
      </c>
      <c r="C16" s="1">
        <f t="shared" si="4"/>
        <v>20635.484713973961</v>
      </c>
      <c r="D16" s="2">
        <f t="shared" si="2"/>
        <v>278579.04363864847</v>
      </c>
      <c r="E16" s="1">
        <f t="shared" si="3"/>
        <v>835.73713091594539</v>
      </c>
      <c r="F16" s="2">
        <f>+$D16-SUM($E$4:E16)</f>
        <v>273614.59237128322</v>
      </c>
      <c r="G16" s="1">
        <f t="shared" si="0"/>
        <v>4178.6856545797273</v>
      </c>
      <c r="H16" s="2">
        <f>+$D16-SUM($G$4:G16)</f>
        <v>253756.78730182216</v>
      </c>
      <c r="I16" s="1">
        <f t="shared" si="1"/>
        <v>5571.5808727729691</v>
      </c>
      <c r="J16" s="2">
        <f>+$D16-SUM($I$4:I16)</f>
        <v>245482.70185621339</v>
      </c>
    </row>
    <row r="17" spans="1:12" x14ac:dyDescent="0.3">
      <c r="A17" t="s">
        <v>14</v>
      </c>
      <c r="B17" s="1">
        <v>12000</v>
      </c>
      <c r="C17" s="1">
        <f t="shared" si="4"/>
        <v>23246.323491091876</v>
      </c>
      <c r="D17" s="2">
        <f t="shared" si="2"/>
        <v>313825.36712974036</v>
      </c>
      <c r="E17" s="1">
        <f t="shared" si="3"/>
        <v>941.47610138922107</v>
      </c>
      <c r="F17" s="2">
        <f>+$D17-SUM($E$4:E17)</f>
        <v>307919.4397609859</v>
      </c>
      <c r="G17" s="1">
        <f t="shared" si="0"/>
        <v>4707.380506946105</v>
      </c>
      <c r="H17" s="2">
        <f>+$D17-SUM($G$4:G17)</f>
        <v>284295.73028596793</v>
      </c>
      <c r="I17" s="1">
        <f t="shared" si="1"/>
        <v>6276.5073425948076</v>
      </c>
      <c r="J17" s="2">
        <f>+$D17-SUM($I$4:I17)</f>
        <v>274452.51800471044</v>
      </c>
    </row>
    <row r="18" spans="1:12" x14ac:dyDescent="0.3">
      <c r="A18" t="s">
        <v>15</v>
      </c>
      <c r="B18" s="1">
        <v>12000</v>
      </c>
      <c r="C18" s="1">
        <f t="shared" si="4"/>
        <v>26066.02937037923</v>
      </c>
      <c r="D18" s="2">
        <f t="shared" si="2"/>
        <v>351891.39650011959</v>
      </c>
      <c r="E18" s="1">
        <f t="shared" si="3"/>
        <v>1055.6741895003588</v>
      </c>
      <c r="F18" s="2">
        <f>+$D18-SUM($E$4:E18)</f>
        <v>344929.79494186473</v>
      </c>
      <c r="G18" s="1">
        <f t="shared" si="0"/>
        <v>5278.370947501794</v>
      </c>
      <c r="H18" s="2">
        <f>+$D18-SUM($G$4:G18)</f>
        <v>317083.38870884536</v>
      </c>
      <c r="I18" s="1">
        <f t="shared" si="1"/>
        <v>7037.8279300023923</v>
      </c>
      <c r="J18" s="2">
        <f>+$D18-SUM($I$4:I18)</f>
        <v>305480.71944508731</v>
      </c>
    </row>
    <row r="19" spans="1:12" x14ac:dyDescent="0.3">
      <c r="A19" t="s">
        <v>16</v>
      </c>
      <c r="B19" s="1">
        <v>12000</v>
      </c>
      <c r="C19" s="1">
        <f t="shared" si="4"/>
        <v>29111.311720009569</v>
      </c>
      <c r="D19" s="2">
        <f t="shared" si="2"/>
        <v>393002.70822012913</v>
      </c>
      <c r="E19" s="1">
        <f t="shared" si="3"/>
        <v>1179.0081246603875</v>
      </c>
      <c r="F19" s="2">
        <f>+$D19-SUM($E$4:E19)</f>
        <v>384862.09853721393</v>
      </c>
      <c r="G19" s="1">
        <f t="shared" si="0"/>
        <v>5895.0406233019366</v>
      </c>
      <c r="H19" s="2">
        <f>+$D19-SUM($G$4:G19)</f>
        <v>352299.65980555298</v>
      </c>
      <c r="I19" s="1">
        <f t="shared" si="1"/>
        <v>7860.0541644025825</v>
      </c>
      <c r="J19" s="2">
        <f>+$D19-SUM($I$4:I19)</f>
        <v>338731.97700069426</v>
      </c>
    </row>
    <row r="20" spans="1:12" x14ac:dyDescent="0.3">
      <c r="A20" t="s">
        <v>17</v>
      </c>
      <c r="B20" s="1">
        <v>12000</v>
      </c>
      <c r="C20" s="1">
        <f t="shared" si="4"/>
        <v>32400.21665761033</v>
      </c>
      <c r="D20" s="2">
        <f t="shared" si="2"/>
        <v>437402.92487773945</v>
      </c>
      <c r="E20" s="1">
        <f t="shared" si="3"/>
        <v>1312.2087746332184</v>
      </c>
      <c r="F20" s="2">
        <f>+$D20-SUM($E$4:E20)</f>
        <v>427950.106420191</v>
      </c>
      <c r="G20" s="1">
        <f t="shared" si="0"/>
        <v>6561.0438731660915</v>
      </c>
      <c r="H20" s="2">
        <f>+$D20-SUM($G$4:G20)</f>
        <v>390138.83258999721</v>
      </c>
      <c r="I20" s="1">
        <f t="shared" si="1"/>
        <v>8748.0584975547899</v>
      </c>
      <c r="J20" s="2">
        <f>+$D20-SUM($I$4:I20)</f>
        <v>374384.13516074978</v>
      </c>
    </row>
    <row r="21" spans="1:12" x14ac:dyDescent="0.3">
      <c r="A21" t="s">
        <v>18</v>
      </c>
      <c r="B21" s="1">
        <v>12000</v>
      </c>
      <c r="C21" s="1">
        <f t="shared" si="4"/>
        <v>35952.23399021916</v>
      </c>
      <c r="D21" s="2">
        <f t="shared" si="2"/>
        <v>485355.15886795858</v>
      </c>
      <c r="E21" s="1">
        <f t="shared" si="3"/>
        <v>1456.0654766038758</v>
      </c>
      <c r="F21" s="2">
        <f>+$D21-SUM($E$4:E21)</f>
        <v>474446.27493380627</v>
      </c>
      <c r="G21" s="1">
        <f t="shared" si="0"/>
        <v>7280.3273830193784</v>
      </c>
      <c r="H21" s="2">
        <f>+$D21-SUM($G$4:G21)</f>
        <v>430810.73919719696</v>
      </c>
      <c r="I21" s="1">
        <f t="shared" si="1"/>
        <v>9707.1031773591712</v>
      </c>
      <c r="J21" s="2">
        <f>+$D21-SUM($I$4:I21)</f>
        <v>412629.26597360976</v>
      </c>
    </row>
    <row r="22" spans="1:12" x14ac:dyDescent="0.3">
      <c r="A22" t="s">
        <v>19</v>
      </c>
      <c r="B22" s="1">
        <v>12000</v>
      </c>
      <c r="C22" s="1">
        <f t="shared" si="4"/>
        <v>39788.412709436685</v>
      </c>
      <c r="D22" s="2">
        <f t="shared" si="2"/>
        <v>537143.57157739531</v>
      </c>
      <c r="E22" s="1">
        <f t="shared" si="3"/>
        <v>1611.4307147321861</v>
      </c>
      <c r="F22" s="2">
        <f>+$D22-SUM($E$4:E22)</f>
        <v>524623.25692851085</v>
      </c>
      <c r="G22" s="1">
        <f t="shared" si="0"/>
        <v>8057.1535736609294</v>
      </c>
      <c r="H22" s="2">
        <f>+$D22-SUM($G$4:G22)</f>
        <v>474541.99833297275</v>
      </c>
      <c r="I22" s="1">
        <f t="shared" si="1"/>
        <v>10742.871431547906</v>
      </c>
      <c r="J22" s="2">
        <f>+$D22-SUM($I$4:I22)</f>
        <v>453674.80725149857</v>
      </c>
    </row>
    <row r="23" spans="1:12" x14ac:dyDescent="0.3">
      <c r="A23" t="s">
        <v>21</v>
      </c>
      <c r="B23" s="1">
        <v>12000</v>
      </c>
      <c r="C23" s="1">
        <f t="shared" si="4"/>
        <v>43931.485726191626</v>
      </c>
      <c r="D23" s="2">
        <f t="shared" ref="D23" si="5">+D22+B23+C23</f>
        <v>593075.05730358697</v>
      </c>
      <c r="E23" s="1">
        <f t="shared" si="3"/>
        <v>1779.225171910761</v>
      </c>
      <c r="F23" s="2">
        <f>+$D23-SUM($E$4:E23)</f>
        <v>578775.51748279168</v>
      </c>
      <c r="G23" s="1">
        <f t="shared" si="0"/>
        <v>8896.1258595538038</v>
      </c>
      <c r="H23" s="2">
        <f>+$D23-SUM($G$4:G23)</f>
        <v>521577.35819961061</v>
      </c>
      <c r="I23" s="1">
        <f t="shared" si="1"/>
        <v>11861.50114607174</v>
      </c>
      <c r="J23" s="2">
        <f>+$D23-SUM($I$4:I23)</f>
        <v>497744.79183161852</v>
      </c>
    </row>
    <row r="24" spans="1:12" x14ac:dyDescent="0.3">
      <c r="A24" s="8" t="s">
        <v>31</v>
      </c>
      <c r="B24" s="9">
        <f>SUM(B4:B23)</f>
        <v>240000</v>
      </c>
      <c r="D24" s="7" t="s">
        <v>28</v>
      </c>
      <c r="E24" s="10">
        <f>-SUM(E4:E23)</f>
        <v>-14299.539820795273</v>
      </c>
      <c r="F24" s="7" t="s">
        <v>29</v>
      </c>
      <c r="G24" s="11">
        <f>-SUM(G4:G23)</f>
        <v>-71497.699103976352</v>
      </c>
      <c r="H24" s="7" t="s">
        <v>29</v>
      </c>
      <c r="I24" s="11">
        <f>-SUM(I4:I23)</f>
        <v>-95330.265471968465</v>
      </c>
      <c r="L24" s="2">
        <f>+I24-E24</f>
        <v>-81030.725651173198</v>
      </c>
    </row>
    <row r="25" spans="1:12" x14ac:dyDescent="0.3">
      <c r="E25" s="8"/>
      <c r="F25" s="8"/>
      <c r="G25" s="8"/>
      <c r="H25" s="8"/>
      <c r="I25" s="8"/>
    </row>
  </sheetData>
  <mergeCells count="3">
    <mergeCell ref="E1:F1"/>
    <mergeCell ref="G1:H1"/>
    <mergeCell ref="I1:J1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914EC-6F63-414F-8455-92BB2D3AFBB4}">
  <dimension ref="A1:D19"/>
  <sheetViews>
    <sheetView showGridLines="0" workbookViewId="0">
      <selection activeCell="G11" sqref="G11"/>
    </sheetView>
  </sheetViews>
  <sheetFormatPr defaultRowHeight="14.4" x14ac:dyDescent="0.3"/>
  <cols>
    <col min="1" max="1" width="11.109375" customWidth="1"/>
    <col min="2" max="2" width="11.33203125" customWidth="1"/>
    <col min="3" max="3" width="11" customWidth="1"/>
    <col min="4" max="4" width="16.33203125" customWidth="1"/>
  </cols>
  <sheetData>
    <row r="1" spans="1:4" ht="15.6" x14ac:dyDescent="0.3">
      <c r="A1" s="23" t="s">
        <v>37</v>
      </c>
      <c r="B1" s="23"/>
      <c r="C1" s="23"/>
      <c r="D1" s="23"/>
    </row>
    <row r="3" spans="1:4" x14ac:dyDescent="0.3">
      <c r="C3" s="3">
        <v>0.06</v>
      </c>
    </row>
    <row r="4" spans="1:4" ht="43.2" x14ac:dyDescent="0.3">
      <c r="A4" s="12" t="s">
        <v>22</v>
      </c>
      <c r="B4" s="13" t="s">
        <v>0</v>
      </c>
      <c r="C4" s="13" t="s">
        <v>35</v>
      </c>
      <c r="D4" s="14" t="s">
        <v>36</v>
      </c>
    </row>
    <row r="5" spans="1:4" x14ac:dyDescent="0.3">
      <c r="A5" s="15" t="s">
        <v>1</v>
      </c>
      <c r="B5" s="16">
        <v>1200</v>
      </c>
      <c r="C5" s="16">
        <f>B5*$C$3</f>
        <v>72</v>
      </c>
      <c r="D5" s="17">
        <f>+B5+C5</f>
        <v>1272</v>
      </c>
    </row>
    <row r="6" spans="1:4" x14ac:dyDescent="0.3">
      <c r="A6" s="15" t="s">
        <v>2</v>
      </c>
      <c r="B6" s="16">
        <v>1200</v>
      </c>
      <c r="C6" s="16">
        <f t="shared" ref="C6:C19" si="0">+(D5+B6)*$C$3</f>
        <v>148.32</v>
      </c>
      <c r="D6" s="17">
        <f t="shared" ref="D6:D14" si="1">+D5+B6+C6</f>
        <v>2620.3200000000002</v>
      </c>
    </row>
    <row r="7" spans="1:4" x14ac:dyDescent="0.3">
      <c r="A7" s="15" t="s">
        <v>3</v>
      </c>
      <c r="B7" s="16">
        <v>1200</v>
      </c>
      <c r="C7" s="16">
        <f t="shared" si="0"/>
        <v>229.2192</v>
      </c>
      <c r="D7" s="17">
        <f t="shared" si="1"/>
        <v>4049.5392000000002</v>
      </c>
    </row>
    <row r="8" spans="1:4" x14ac:dyDescent="0.3">
      <c r="A8" s="15" t="s">
        <v>4</v>
      </c>
      <c r="B8" s="16">
        <v>1200</v>
      </c>
      <c r="C8" s="16">
        <f t="shared" si="0"/>
        <v>314.972352</v>
      </c>
      <c r="D8" s="17">
        <f t="shared" si="1"/>
        <v>5564.5115519999999</v>
      </c>
    </row>
    <row r="9" spans="1:4" x14ac:dyDescent="0.3">
      <c r="A9" s="15" t="s">
        <v>5</v>
      </c>
      <c r="B9" s="16">
        <v>1200</v>
      </c>
      <c r="C9" s="16">
        <f t="shared" si="0"/>
        <v>405.87069312</v>
      </c>
      <c r="D9" s="17">
        <f t="shared" si="1"/>
        <v>7170.3822451200003</v>
      </c>
    </row>
    <row r="10" spans="1:4" x14ac:dyDescent="0.3">
      <c r="A10" s="15" t="s">
        <v>6</v>
      </c>
      <c r="B10" s="16">
        <v>1200</v>
      </c>
      <c r="C10" s="16">
        <f t="shared" si="0"/>
        <v>502.22293470719995</v>
      </c>
      <c r="D10" s="17">
        <f t="shared" si="1"/>
        <v>8872.6051798272001</v>
      </c>
    </row>
    <row r="11" spans="1:4" x14ac:dyDescent="0.3">
      <c r="A11" s="15" t="s">
        <v>7</v>
      </c>
      <c r="B11" s="16">
        <v>1200</v>
      </c>
      <c r="C11" s="16">
        <f t="shared" si="0"/>
        <v>604.35631078963195</v>
      </c>
      <c r="D11" s="17">
        <f t="shared" si="1"/>
        <v>10676.961490616832</v>
      </c>
    </row>
    <row r="12" spans="1:4" x14ac:dyDescent="0.3">
      <c r="A12" s="15" t="s">
        <v>8</v>
      </c>
      <c r="B12" s="16">
        <v>1200</v>
      </c>
      <c r="C12" s="16">
        <f t="shared" si="0"/>
        <v>712.61768943700986</v>
      </c>
      <c r="D12" s="17">
        <f t="shared" si="1"/>
        <v>12589.579180053841</v>
      </c>
    </row>
    <row r="13" spans="1:4" x14ac:dyDescent="0.3">
      <c r="A13" s="15" t="s">
        <v>9</v>
      </c>
      <c r="B13" s="16">
        <v>1200</v>
      </c>
      <c r="C13" s="16">
        <f t="shared" si="0"/>
        <v>827.37475080323043</v>
      </c>
      <c r="D13" s="17">
        <f t="shared" si="1"/>
        <v>14616.953930857071</v>
      </c>
    </row>
    <row r="14" spans="1:4" x14ac:dyDescent="0.3">
      <c r="A14" s="15" t="s">
        <v>10</v>
      </c>
      <c r="B14" s="16">
        <v>1200</v>
      </c>
      <c r="C14" s="16">
        <f t="shared" si="0"/>
        <v>949.01723585142418</v>
      </c>
      <c r="D14" s="17">
        <f t="shared" si="1"/>
        <v>16765.971166708496</v>
      </c>
    </row>
    <row r="15" spans="1:4" x14ac:dyDescent="0.3">
      <c r="A15" s="15" t="s">
        <v>11</v>
      </c>
      <c r="B15" s="16">
        <v>1200</v>
      </c>
      <c r="C15" s="16">
        <f t="shared" si="0"/>
        <v>1077.9582700025096</v>
      </c>
      <c r="D15" s="17">
        <f t="shared" ref="D15:D19" si="2">+D14+B15+C15</f>
        <v>19043.929436711005</v>
      </c>
    </row>
    <row r="16" spans="1:4" x14ac:dyDescent="0.3">
      <c r="A16" s="15" t="s">
        <v>12</v>
      </c>
      <c r="B16" s="16">
        <v>1200</v>
      </c>
      <c r="C16" s="16">
        <f t="shared" si="0"/>
        <v>1214.6357662026603</v>
      </c>
      <c r="D16" s="17">
        <f t="shared" si="2"/>
        <v>21458.565202913665</v>
      </c>
    </row>
    <row r="17" spans="1:4" x14ac:dyDescent="0.3">
      <c r="A17" s="15" t="s">
        <v>13</v>
      </c>
      <c r="B17" s="16">
        <v>1200</v>
      </c>
      <c r="C17" s="16">
        <f t="shared" si="0"/>
        <v>1359.5139121748198</v>
      </c>
      <c r="D17" s="17">
        <f t="shared" si="2"/>
        <v>24018.079115088483</v>
      </c>
    </row>
    <row r="18" spans="1:4" x14ac:dyDescent="0.3">
      <c r="A18" s="15" t="s">
        <v>14</v>
      </c>
      <c r="B18" s="16">
        <v>1200</v>
      </c>
      <c r="C18" s="16">
        <f t="shared" si="0"/>
        <v>1513.084746905309</v>
      </c>
      <c r="D18" s="17">
        <f t="shared" si="2"/>
        <v>26731.163861993791</v>
      </c>
    </row>
    <row r="19" spans="1:4" x14ac:dyDescent="0.3">
      <c r="A19" s="18" t="s">
        <v>15</v>
      </c>
      <c r="B19" s="19">
        <v>1200</v>
      </c>
      <c r="C19" s="19">
        <f t="shared" si="0"/>
        <v>1675.8698317196274</v>
      </c>
      <c r="D19" s="20">
        <f t="shared" si="2"/>
        <v>29607.03369371342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ETF</vt:lpstr>
      <vt:lpstr>Dobanda compusa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Ion</dc:creator>
  <cp:lastModifiedBy>Georgeta Ion</cp:lastModifiedBy>
  <dcterms:created xsi:type="dcterms:W3CDTF">2023-02-16T12:52:21Z</dcterms:created>
  <dcterms:modified xsi:type="dcterms:W3CDTF">2023-12-19T18:25:39Z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558ba708-a790-4000-a9d9-ab3612d85bee_Enabled">
    <vt:lpwstr>true</vt:lpwstr>
  </property>
  <property fmtid="{D5CDD505-2E9C-101B-9397-08002B2CF9AE}" pid="5" name="MSIP_Label_558ba708-a790-4000-a9d9-ab3612d85bee_SetDate">
    <vt:lpwstr>2023-07-12T15:02:40Z</vt:lpwstr>
  </property>
  <property fmtid="{D5CDD505-2E9C-101B-9397-08002B2CF9AE}" pid="6" name="MSIP_Label_558ba708-a790-4000-a9d9-ab3612d85bee_Method">
    <vt:lpwstr>Standard</vt:lpwstr>
  </property>
  <property fmtid="{D5CDD505-2E9C-101B-9397-08002B2CF9AE}" pid="7" name="MSIP_Label_558ba708-a790-4000-a9d9-ab3612d85bee_Name">
    <vt:lpwstr>558ba708-a790-4000-a9d9-ab3612d85bee</vt:lpwstr>
  </property>
  <property fmtid="{D5CDD505-2E9C-101B-9397-08002B2CF9AE}" pid="8" name="MSIP_Label_558ba708-a790-4000-a9d9-ab3612d85bee_SiteId">
    <vt:lpwstr>c1e1ed72-f1a4-4049-9e46-4c91471e0e87</vt:lpwstr>
  </property>
  <property fmtid="{D5CDD505-2E9C-101B-9397-08002B2CF9AE}" pid="9" name="MSIP_Label_558ba708-a790-4000-a9d9-ab3612d85bee_ActionId">
    <vt:lpwstr>a92c3bc0-9aa8-44d1-a433-19e1513dfed5</vt:lpwstr>
  </property>
  <property fmtid="{D5CDD505-2E9C-101B-9397-08002B2CF9AE}" pid="10" name="MSIP_Label_558ba708-a790-4000-a9d9-ab3612d85bee_ContentBits">
    <vt:lpwstr>0</vt:lpwstr>
  </property>
</Properties>
</file>